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00" windowHeight="4725" activeTab="0"/>
  </bookViews>
  <sheets>
    <sheet name="загальн" sheetId="1" r:id="rId1"/>
  </sheets>
  <definedNames>
    <definedName name="_xlnm.Print_Area" localSheetId="0">'загальн'!$A$1:$I$46</definedName>
  </definedNames>
  <calcPr fullCalcOnLoad="1"/>
</workbook>
</file>

<file path=xl/sharedStrings.xml><?xml version="1.0" encoding="utf-8"?>
<sst xmlns="http://schemas.openxmlformats.org/spreadsheetml/2006/main" count="70" uniqueCount="66">
  <si>
    <t>Всего</t>
  </si>
  <si>
    <t>Нарахування на заробітну плату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</si>
  <si>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</si>
  <si>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</si>
  <si>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</si>
  <si>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</si>
  <si>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</si>
  <si>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</si>
  <si>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Субсидії та поточні трансферти підприємствам</t>
  </si>
  <si>
    <t>Поточні трансферти органам державного управління інших рівнів</t>
  </si>
  <si>
    <t>Поточні трансферти населенню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</si>
  <si>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</si>
  <si>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</si>
  <si>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</si>
  <si>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</si>
  <si>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</si>
  <si>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Інші видатки</t>
  </si>
  <si>
    <t>Резервний фонд</t>
  </si>
  <si>
    <t>Предмети, матеріали, обладнання та інвентар, у тому числі м`який інвентар та обмундирування</t>
  </si>
  <si>
    <t>Оплата послуг (крім комунальних)</t>
  </si>
  <si>
    <t>Медикаменти та перев`язувальні матеріали</t>
  </si>
  <si>
    <t>Заробітна плата</t>
  </si>
  <si>
    <t>Дослідження і розробки, окремі заходи по реалізації державних (регіональних) програм</t>
  </si>
  <si>
    <t>Видатки на відрядження</t>
  </si>
  <si>
    <t>Нерозподілені видатки</t>
  </si>
  <si>
    <t>Відсоток виконання</t>
  </si>
  <si>
    <t>Загальний фонд</t>
  </si>
  <si>
    <t>Спеціальний фонд</t>
  </si>
  <si>
    <t>3220</t>
  </si>
  <si>
    <t>Капітальні трансферти органам державного управління інших рівнів</t>
  </si>
  <si>
    <t>0100</t>
  </si>
  <si>
    <t>Державне управління</t>
  </si>
  <si>
    <t>8110</t>
  </si>
  <si>
    <t>Заходи із запобігання та ліквідації надзвичайних ситуацій та наслідків стихійного лиха</t>
  </si>
  <si>
    <t>8700</t>
  </si>
  <si>
    <t>9150</t>
  </si>
  <si>
    <t>Інші дотації з місцевого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</si>
  <si>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</si>
  <si>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</si>
  <si>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</si>
  <si>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</si>
  <si>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</si>
  <si>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</si>
  <si>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</si>
  <si>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</si>
  <si>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</si>
  <si>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</si>
  <si>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3120</t>
  </si>
  <si>
    <t>Капітальне будівництво (придбання)</t>
  </si>
  <si>
    <t>3140</t>
  </si>
  <si>
    <t>Реконструкція та реставрація</t>
  </si>
  <si>
    <t>3210</t>
  </si>
  <si>
    <t>Капітальні трансферти підприємствам (установам, організаціям)</t>
  </si>
  <si>
    <t>3240</t>
  </si>
  <si>
    <t>Капітальні трансферти населенню</t>
  </si>
  <si>
    <t>7000</t>
  </si>
  <si>
    <t>Економічна діяльність</t>
  </si>
  <si>
    <t>КОД</t>
  </si>
  <si>
    <t>Найменування</t>
  </si>
  <si>
    <t xml:space="preserve"> Виконання видаткової частини Станично-Луганського районного бюджету  за  2019  рік.</t>
  </si>
  <si>
    <t>Уточнений план на 2019   рік</t>
  </si>
  <si>
    <t>Касові видатки за 2019 рік</t>
  </si>
  <si>
    <t>6000</t>
  </si>
  <si>
    <t>Житлово-комунальне господарство</t>
  </si>
  <si>
    <t>Монитор</t>
  </si>
  <si>
    <t xml:space="preserve">   +  - от монитор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</si>
</sst>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0.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9.00390625" defaultRowHeight="12.75"/>
  <cols>
    <col min="1" max="1" width="6.625" style="1" customWidth="1"/>
    <col min="2" max="2" width="9.625" style="6" customWidth="1"/>
    <col min="3" max="3" width="37.625" style="1" customWidth="1"/>
    <col min="4" max="4" width="18.25390625" style="1" customWidth="1"/>
    <col min="5" max="5" width="17.00390625" style="1" customWidth="1"/>
    <col min="6" max="6" width="12.125" style="6" customWidth="1"/>
    <col min="7" max="7" width="17.625" style="1" customWidth="1"/>
    <col min="8" max="8" width="16.625" style="1" customWidth="1"/>
    <col min="9" max="9" width="11.875" style="1" customWidth="1"/>
    <col min="10" max="10" width="4.75390625" style="1" customWidth="1"/>
    <col min="11" max="11" width="11.625" style="1" customWidth="1"/>
    <col min="12" max="14" width="9.125" style="1" customWidth="1"/>
    <col min="15" max="15" width="10.125" style="1" bestFit="1" customWidth="1"/>
    <col min="16" max="16384" width="9.125" style="1" customWidth="1"/>
  </cols>
  <sheetData>
    <row r="1" ht="15.75">
      <c r="D1" s="4"/>
    </row>
    <row r="2" spans="2:9" ht="15.75">
      <c r="B2" s="33" t="s">
        <v>59</v>
      </c>
      <c r="C2" s="33"/>
      <c r="D2" s="33"/>
      <c r="E2" s="33"/>
      <c r="F2" s="33"/>
      <c r="G2" s="33"/>
      <c r="H2" s="33"/>
      <c r="I2" s="33"/>
    </row>
    <row r="3" ht="16.5" thickBot="1"/>
    <row r="4" spans="2:9" ht="26.25" customHeight="1">
      <c r="B4" s="34" t="s">
        <v>57</v>
      </c>
      <c r="C4" s="36" t="s">
        <v>58</v>
      </c>
      <c r="D4" s="31" t="s">
        <v>26</v>
      </c>
      <c r="E4" s="31"/>
      <c r="F4" s="32"/>
      <c r="G4" s="31" t="s">
        <v>27</v>
      </c>
      <c r="H4" s="31"/>
      <c r="I4" s="32"/>
    </row>
    <row r="5" spans="1:9" ht="34.5" customHeight="1" thickBot="1">
      <c r="A5" s="2"/>
      <c r="B5" s="35"/>
      <c r="C5" s="37"/>
      <c r="D5" s="5" t="s">
        <v>60</v>
      </c>
      <c r="E5" s="5" t="s">
        <v>61</v>
      </c>
      <c r="F5" s="8" t="s">
        <v>25</v>
      </c>
      <c r="G5" s="5" t="s">
        <v>60</v>
      </c>
      <c r="H5" s="5" t="s">
        <v>61</v>
      </c>
      <c r="I5" s="8" t="s">
        <v>25</v>
      </c>
    </row>
    <row r="6" spans="2:14" ht="15.75">
      <c r="B6" s="25">
        <v>2111</v>
      </c>
      <c r="C6" s="15" t="s">
        <v>21</v>
      </c>
      <c r="D6" s="38">
        <f>112544965+31918023</f>
        <v>144462988</v>
      </c>
      <c r="E6" s="38">
        <f>107349194.69+29869637</f>
        <v>137218831.69</v>
      </c>
      <c r="F6" s="18">
        <f>E6/D6*100</f>
        <v>94.98545862141519</v>
      </c>
      <c r="G6" s="19">
        <v>76063.86</v>
      </c>
      <c r="H6" s="19">
        <v>76063.86</v>
      </c>
      <c r="I6" s="18">
        <f>H6/G6*100</f>
        <v>100</v>
      </c>
      <c r="J6" s="10"/>
      <c r="K6" s="10"/>
      <c r="L6" s="10"/>
      <c r="M6" s="10"/>
      <c r="N6" s="10"/>
    </row>
    <row r="7" spans="1:14" ht="15.75">
      <c r="A7" s="2"/>
      <c r="B7" s="26">
        <v>2120</v>
      </c>
      <c r="C7" s="12" t="s">
        <v>1</v>
      </c>
      <c r="D7" s="38">
        <f>25314499+7034075</f>
        <v>32348574</v>
      </c>
      <c r="E7" s="38">
        <f>23721436.58+6648495</f>
        <v>30369931.58</v>
      </c>
      <c r="F7" s="20">
        <f aca="true" t="shared" si="0" ref="F7:F46">E7/D7*100</f>
        <v>93.88337050035034</v>
      </c>
      <c r="G7" s="11">
        <v>16734.02</v>
      </c>
      <c r="H7" s="11">
        <v>16734.02</v>
      </c>
      <c r="I7" s="20">
        <f aca="true" t="shared" si="1" ref="I7:I46">H7/G7*100</f>
        <v>100</v>
      </c>
      <c r="J7" s="10"/>
      <c r="K7" s="10"/>
      <c r="L7" s="10"/>
      <c r="M7" s="10"/>
      <c r="N7" s="10"/>
    </row>
    <row r="8" spans="1:14" ht="47.25">
      <c r="A8" s="2"/>
      <c r="B8" s="26">
        <v>2210</v>
      </c>
      <c r="C8" s="12" t="s">
        <v>18</v>
      </c>
      <c r="D8" s="38">
        <f>6703992+1852436</f>
        <v>8556428</v>
      </c>
      <c r="E8" s="38">
        <f>6564822.89+1345205</f>
        <v>7910027.89</v>
      </c>
      <c r="F8" s="20">
        <f t="shared" si="0"/>
        <v>92.44544440740925</v>
      </c>
      <c r="G8" s="30">
        <v>1846665.28</v>
      </c>
      <c r="H8" s="11">
        <v>1843856.88</v>
      </c>
      <c r="I8" s="20">
        <f t="shared" si="1"/>
        <v>99.84792046342041</v>
      </c>
      <c r="J8" s="10"/>
      <c r="K8" s="10"/>
      <c r="L8" s="10"/>
      <c r="M8" s="10"/>
      <c r="N8" s="10"/>
    </row>
    <row r="9" spans="1:14" ht="31.5">
      <c r="A9" s="2"/>
      <c r="B9" s="26">
        <v>2220</v>
      </c>
      <c r="C9" s="12" t="s">
        <v>20</v>
      </c>
      <c r="D9" s="38">
        <f>1553742</f>
        <v>1553742</v>
      </c>
      <c r="E9" s="38">
        <v>711725</v>
      </c>
      <c r="F9" s="20">
        <f t="shared" si="0"/>
        <v>45.80715459838249</v>
      </c>
      <c r="G9" s="30"/>
      <c r="H9" s="11"/>
      <c r="I9" s="20"/>
      <c r="J9" s="10"/>
      <c r="K9" s="10"/>
      <c r="L9" s="10"/>
      <c r="M9" s="10"/>
      <c r="N9" s="10"/>
    </row>
    <row r="10" spans="1:14" ht="15.75">
      <c r="A10" s="2"/>
      <c r="B10" s="26">
        <v>2230</v>
      </c>
      <c r="C10" s="12" t="s">
        <v>2</v>
      </c>
      <c r="D10" s="38">
        <f>4567296+1450000</f>
        <v>6017296</v>
      </c>
      <c r="E10" s="38">
        <f>4245942.59+985499</f>
        <v>5231441.59</v>
      </c>
      <c r="F10" s="20">
        <f t="shared" si="0"/>
        <v>86.9400739135984</v>
      </c>
      <c r="G10" s="30">
        <v>1527000</v>
      </c>
      <c r="H10" s="11">
        <v>1170348.44</v>
      </c>
      <c r="I10" s="20">
        <f t="shared" si="1"/>
        <v>76.64364374590701</v>
      </c>
      <c r="J10" s="10"/>
      <c r="K10" s="10"/>
      <c r="L10" s="10"/>
      <c r="M10" s="10"/>
      <c r="N10" s="10"/>
    </row>
    <row r="11" spans="2:14" ht="15.75">
      <c r="B11" s="26">
        <v>2240</v>
      </c>
      <c r="C11" s="12" t="s">
        <v>19</v>
      </c>
      <c r="D11" s="38">
        <f>3054023.94+1108416</f>
        <v>4162439.94</v>
      </c>
      <c r="E11" s="38">
        <f>1947116.84+774286</f>
        <v>2721402.84</v>
      </c>
      <c r="F11" s="20">
        <f t="shared" si="0"/>
        <v>65.37999056389988</v>
      </c>
      <c r="G11" s="30">
        <v>5000</v>
      </c>
      <c r="H11" s="11"/>
      <c r="I11" s="20"/>
      <c r="J11" s="10"/>
      <c r="K11" s="10"/>
      <c r="L11" s="10"/>
      <c r="M11" s="10"/>
      <c r="N11" s="10"/>
    </row>
    <row r="12" spans="2:14" ht="15.75">
      <c r="B12" s="26">
        <v>2250</v>
      </c>
      <c r="C12" s="12" t="s">
        <v>23</v>
      </c>
      <c r="D12" s="38">
        <f>106481+100000</f>
        <v>206481</v>
      </c>
      <c r="E12" s="38">
        <f>95392.54+91483</f>
        <v>186875.53999999998</v>
      </c>
      <c r="F12" s="20">
        <f t="shared" si="0"/>
        <v>90.50495687254516</v>
      </c>
      <c r="G12" s="11"/>
      <c r="H12" s="11"/>
      <c r="I12" s="20"/>
      <c r="J12" s="10"/>
      <c r="K12" s="10"/>
      <c r="L12" s="10"/>
      <c r="M12" s="10"/>
      <c r="N12" s="10"/>
    </row>
    <row r="13" spans="2:14" ht="15.75">
      <c r="B13" s="26">
        <v>2271</v>
      </c>
      <c r="C13" s="12" t="s">
        <v>3</v>
      </c>
      <c r="D13" s="38">
        <f>18689591+7066573</f>
        <v>25756164</v>
      </c>
      <c r="E13" s="38">
        <f>17874711.33+5002121</f>
        <v>22876832.33</v>
      </c>
      <c r="F13" s="20">
        <f t="shared" si="0"/>
        <v>88.82080549727823</v>
      </c>
      <c r="G13" s="11"/>
      <c r="H13" s="11"/>
      <c r="I13" s="20"/>
      <c r="J13" s="10"/>
      <c r="K13" s="10"/>
      <c r="L13" s="10"/>
      <c r="M13" s="10"/>
      <c r="N13" s="10"/>
    </row>
    <row r="14" spans="2:14" ht="31.5">
      <c r="B14" s="26">
        <v>2272</v>
      </c>
      <c r="C14" s="12" t="s">
        <v>4</v>
      </c>
      <c r="D14" s="38">
        <f>269295+704549</f>
        <v>973844</v>
      </c>
      <c r="E14" s="38">
        <f>194876.26+526146</f>
        <v>721022.26</v>
      </c>
      <c r="F14" s="20">
        <f t="shared" si="0"/>
        <v>74.03878444596876</v>
      </c>
      <c r="G14" s="11"/>
      <c r="H14" s="11"/>
      <c r="I14" s="20"/>
      <c r="J14" s="10"/>
      <c r="K14" s="10"/>
      <c r="L14" s="10"/>
      <c r="M14" s="10"/>
      <c r="N14" s="10"/>
    </row>
    <row r="15" spans="2:14" ht="15.75">
      <c r="B15" s="26">
        <v>2273</v>
      </c>
      <c r="C15" s="12" t="s">
        <v>5</v>
      </c>
      <c r="D15" s="38">
        <f>4007768+3425922</f>
        <v>7433690</v>
      </c>
      <c r="E15" s="38">
        <f>2950344.35+2661078</f>
        <v>5611422.35</v>
      </c>
      <c r="F15" s="20">
        <f t="shared" si="0"/>
        <v>75.48636477980652</v>
      </c>
      <c r="G15" s="11"/>
      <c r="H15" s="11"/>
      <c r="I15" s="20"/>
      <c r="J15" s="10"/>
      <c r="K15" s="10"/>
      <c r="L15" s="10"/>
      <c r="M15" s="10"/>
      <c r="N15" s="10"/>
    </row>
    <row r="16" spans="2:14" ht="15.75">
      <c r="B16" s="26">
        <v>2274</v>
      </c>
      <c r="C16" s="12" t="s">
        <v>6</v>
      </c>
      <c r="D16" s="38">
        <f>3801133+572562</f>
        <v>4373695</v>
      </c>
      <c r="E16" s="38">
        <f>2789355.96+486916</f>
        <v>3276271.96</v>
      </c>
      <c r="F16" s="20">
        <f t="shared" si="0"/>
        <v>74.90856038201109</v>
      </c>
      <c r="G16" s="11"/>
      <c r="H16" s="11"/>
      <c r="I16" s="20"/>
      <c r="J16" s="10"/>
      <c r="K16" s="10"/>
      <c r="L16" s="10"/>
      <c r="M16" s="10"/>
      <c r="N16" s="10"/>
    </row>
    <row r="17" spans="2:14" ht="15.75">
      <c r="B17" s="26">
        <v>2275</v>
      </c>
      <c r="C17" s="12" t="s">
        <v>7</v>
      </c>
      <c r="D17" s="38">
        <f>1802924+459183</f>
        <v>2262107</v>
      </c>
      <c r="E17" s="38">
        <f>1780577.38+345151</f>
        <v>2125728.38</v>
      </c>
      <c r="F17" s="20">
        <f t="shared" si="0"/>
        <v>93.97116847257888</v>
      </c>
      <c r="G17" s="11"/>
      <c r="H17" s="11"/>
      <c r="I17" s="20"/>
      <c r="J17" s="10"/>
      <c r="K17" s="10"/>
      <c r="L17" s="10"/>
      <c r="M17" s="10"/>
      <c r="N17" s="10"/>
    </row>
    <row r="18" spans="2:14" ht="47.25">
      <c r="B18" s="26">
        <v>2280</v>
      </c>
      <c r="C18" s="12" t="s">
        <v>22</v>
      </c>
      <c r="D18" s="38">
        <f>24695850.59-23927422</f>
        <v>768428.5899999999</v>
      </c>
      <c r="E18" s="38">
        <f>24690612.96-23927422</f>
        <v>763190.9600000009</v>
      </c>
      <c r="F18" s="20">
        <f t="shared" si="0"/>
        <v>99.318397302214</v>
      </c>
      <c r="G18" s="11">
        <v>526302.85</v>
      </c>
      <c r="H18" s="11">
        <v>526302.85</v>
      </c>
      <c r="I18" s="20">
        <f t="shared" si="1"/>
        <v>100</v>
      </c>
      <c r="J18" s="10"/>
      <c r="K18" s="10"/>
      <c r="L18" s="10"/>
      <c r="M18" s="10"/>
      <c r="N18" s="10"/>
    </row>
    <row r="19" spans="2:14" ht="31.5">
      <c r="B19" s="26">
        <v>2610</v>
      </c>
      <c r="C19" s="12" t="s">
        <v>8</v>
      </c>
      <c r="D19" s="38">
        <f>34879033.93-33633985</f>
        <v>1245048.9299999997</v>
      </c>
      <c r="E19" s="38">
        <f>26836579.1-25677442</f>
        <v>1159137.1000000015</v>
      </c>
      <c r="F19" s="20">
        <f t="shared" si="0"/>
        <v>93.09972259483824</v>
      </c>
      <c r="G19" s="11"/>
      <c r="H19" s="11"/>
      <c r="I19" s="20"/>
      <c r="J19" s="10"/>
      <c r="K19" s="10"/>
      <c r="L19" s="10"/>
      <c r="M19" s="10"/>
      <c r="N19" s="10"/>
    </row>
    <row r="20" spans="2:14" ht="31.5">
      <c r="B20" s="26">
        <v>2620</v>
      </c>
      <c r="C20" s="12" t="s">
        <v>9</v>
      </c>
      <c r="D20" s="38">
        <v>5302837</v>
      </c>
      <c r="E20" s="38">
        <v>5070097.94</v>
      </c>
      <c r="F20" s="20">
        <f t="shared" si="0"/>
        <v>95.61104631351107</v>
      </c>
      <c r="G20" s="11"/>
      <c r="H20" s="11"/>
      <c r="I20" s="20"/>
      <c r="J20" s="10"/>
      <c r="K20" s="10"/>
      <c r="L20" s="10"/>
      <c r="M20" s="10"/>
      <c r="N20" s="10"/>
    </row>
    <row r="21" spans="2:14" ht="15.75">
      <c r="B21" s="26">
        <v>2700</v>
      </c>
      <c r="C21" s="12" t="s">
        <v>10</v>
      </c>
      <c r="D21" s="38">
        <f>118208805.54+255799</f>
        <v>118464604.54</v>
      </c>
      <c r="E21" s="38">
        <f>101953229.9+157122</f>
        <v>102110351.9</v>
      </c>
      <c r="F21" s="20">
        <f t="shared" si="0"/>
        <v>86.1948193694616</v>
      </c>
      <c r="G21" s="11"/>
      <c r="H21" s="11"/>
      <c r="I21" s="20"/>
      <c r="J21" s="10"/>
      <c r="K21" s="10"/>
      <c r="L21" s="10"/>
      <c r="M21" s="10"/>
      <c r="N21" s="10"/>
    </row>
    <row r="22" spans="2:14" ht="15.75">
      <c r="B22" s="27">
        <v>2800</v>
      </c>
      <c r="C22" s="13" t="s">
        <v>16</v>
      </c>
      <c r="D22" s="38">
        <f>49000+60127</f>
        <v>109127</v>
      </c>
      <c r="E22" s="38">
        <v>31978.58</v>
      </c>
      <c r="F22" s="20">
        <f t="shared" si="0"/>
        <v>29.304003592144934</v>
      </c>
      <c r="G22" s="11"/>
      <c r="H22" s="11"/>
      <c r="I22" s="20"/>
      <c r="J22" s="10"/>
      <c r="K22" s="10"/>
      <c r="L22" s="10"/>
      <c r="M22" s="10"/>
      <c r="N22" s="10"/>
    </row>
    <row r="23" spans="2:14" ht="31.5">
      <c r="B23" s="27" t="s">
        <v>43</v>
      </c>
      <c r="C23" s="13" t="s">
        <v>44</v>
      </c>
      <c r="D23" s="11"/>
      <c r="E23" s="11"/>
      <c r="F23" s="20"/>
      <c r="G23" s="11">
        <v>12904073.17</v>
      </c>
      <c r="H23" s="11">
        <v>12192717.35</v>
      </c>
      <c r="I23" s="20">
        <f t="shared" si="1"/>
        <v>94.48735441415666</v>
      </c>
      <c r="J23" s="10"/>
      <c r="K23" s="10"/>
      <c r="L23" s="10"/>
      <c r="M23" s="10"/>
      <c r="N23" s="10"/>
    </row>
    <row r="24" spans="2:14" ht="31.5">
      <c r="B24" s="27" t="s">
        <v>47</v>
      </c>
      <c r="C24" s="13" t="s">
        <v>48</v>
      </c>
      <c r="D24" s="11"/>
      <c r="E24" s="11"/>
      <c r="F24" s="20"/>
      <c r="G24" s="11">
        <v>1716527</v>
      </c>
      <c r="H24" s="11">
        <v>140339.3</v>
      </c>
      <c r="I24" s="20">
        <f t="shared" si="1"/>
        <v>8.175770028668351</v>
      </c>
      <c r="J24" s="10"/>
      <c r="K24" s="10"/>
      <c r="L24" s="10"/>
      <c r="M24" s="10"/>
      <c r="N24" s="10"/>
    </row>
    <row r="25" spans="2:14" ht="15.75">
      <c r="B25" s="27" t="s">
        <v>45</v>
      </c>
      <c r="C25" s="13" t="s">
        <v>46</v>
      </c>
      <c r="D25" s="11"/>
      <c r="E25" s="11"/>
      <c r="F25" s="20"/>
      <c r="G25" s="11">
        <v>5156576</v>
      </c>
      <c r="H25" s="11">
        <v>4444177.3</v>
      </c>
      <c r="I25" s="20">
        <f t="shared" si="1"/>
        <v>86.18465625252105</v>
      </c>
      <c r="J25" s="10"/>
      <c r="K25" s="10"/>
      <c r="L25" s="10"/>
      <c r="M25" s="10"/>
      <c r="N25" s="10"/>
    </row>
    <row r="26" spans="2:14" ht="15.75">
      <c r="B26" s="27" t="s">
        <v>49</v>
      </c>
      <c r="C26" s="13" t="s">
        <v>50</v>
      </c>
      <c r="D26" s="11"/>
      <c r="E26" s="11"/>
      <c r="F26" s="20"/>
      <c r="G26" s="11">
        <v>57371</v>
      </c>
      <c r="H26" s="11">
        <v>57369.15</v>
      </c>
      <c r="I26" s="20">
        <f t="shared" si="1"/>
        <v>99.99677537431803</v>
      </c>
      <c r="J26" s="10"/>
      <c r="K26" s="10"/>
      <c r="L26" s="10"/>
      <c r="M26" s="10"/>
      <c r="N26" s="10"/>
    </row>
    <row r="27" spans="2:14" ht="47.25">
      <c r="B27" s="27" t="s">
        <v>51</v>
      </c>
      <c r="C27" s="13" t="s">
        <v>52</v>
      </c>
      <c r="D27" s="11"/>
      <c r="E27" s="11"/>
      <c r="F27" s="20"/>
      <c r="G27" s="11">
        <v>17320331.84</v>
      </c>
      <c r="H27" s="11">
        <v>7462125.92</v>
      </c>
      <c r="I27" s="20">
        <f t="shared" si="1"/>
        <v>43.08304245514963</v>
      </c>
      <c r="J27" s="10"/>
      <c r="K27" s="10"/>
      <c r="L27" s="10"/>
      <c r="M27" s="10"/>
      <c r="N27" s="10"/>
    </row>
    <row r="28" spans="2:14" ht="31.5">
      <c r="B28" s="26" t="s">
        <v>28</v>
      </c>
      <c r="C28" s="12" t="s">
        <v>29</v>
      </c>
      <c r="D28" s="11"/>
      <c r="E28" s="11"/>
      <c r="F28" s="20"/>
      <c r="G28" s="11">
        <v>2418209</v>
      </c>
      <c r="H28" s="11">
        <v>1169842.72</v>
      </c>
      <c r="I28" s="20">
        <f t="shared" si="1"/>
        <v>48.37641080651011</v>
      </c>
      <c r="J28" s="10"/>
      <c r="K28" s="10"/>
      <c r="L28" s="10"/>
      <c r="M28" s="10"/>
      <c r="N28" s="10"/>
    </row>
    <row r="29" spans="2:14" ht="15.75">
      <c r="B29" s="26" t="s">
        <v>53</v>
      </c>
      <c r="C29" s="12" t="s">
        <v>54</v>
      </c>
      <c r="D29" s="11"/>
      <c r="E29" s="11"/>
      <c r="F29" s="20"/>
      <c r="G29" s="9">
        <v>1409508</v>
      </c>
      <c r="H29" s="9">
        <v>1409508</v>
      </c>
      <c r="I29" s="20">
        <f t="shared" si="1"/>
        <v>100</v>
      </c>
      <c r="J29" s="10"/>
      <c r="K29" s="10"/>
      <c r="L29" s="10"/>
      <c r="M29" s="10"/>
      <c r="N29" s="10"/>
    </row>
    <row r="30" spans="2:14" ht="16.5" thickBot="1">
      <c r="B30" s="26">
        <v>9000</v>
      </c>
      <c r="C30" s="11" t="s">
        <v>24</v>
      </c>
      <c r="D30" s="39">
        <v>418015</v>
      </c>
      <c r="E30" s="39"/>
      <c r="F30" s="21"/>
      <c r="G30" s="9"/>
      <c r="H30" s="9"/>
      <c r="I30" s="21"/>
      <c r="J30" s="10"/>
      <c r="K30" s="10"/>
      <c r="L30" s="10"/>
      <c r="M30" s="10"/>
      <c r="N30" s="10"/>
    </row>
    <row r="31" spans="2:14" ht="16.5" thickBot="1">
      <c r="B31" s="28" t="s">
        <v>0</v>
      </c>
      <c r="C31" s="14"/>
      <c r="D31" s="22">
        <f>SUM(D6:D30)</f>
        <v>364415510</v>
      </c>
      <c r="E31" s="23">
        <f>SUM(E6:E30)</f>
        <v>328096269.8899999</v>
      </c>
      <c r="F31" s="24">
        <f t="shared" si="0"/>
        <v>90.03356357966211</v>
      </c>
      <c r="G31" s="22">
        <f>SUM(G6:G30)</f>
        <v>44980362.019999996</v>
      </c>
      <c r="H31" s="23">
        <f>SUM(H6:H30)</f>
        <v>30509385.79</v>
      </c>
      <c r="I31" s="24">
        <f t="shared" si="1"/>
        <v>67.82823530062821</v>
      </c>
      <c r="J31" s="10"/>
      <c r="K31" s="10" t="s">
        <v>64</v>
      </c>
      <c r="L31" s="10" t="s">
        <v>65</v>
      </c>
      <c r="M31" s="10"/>
      <c r="N31" s="10"/>
    </row>
    <row r="32" spans="2:14" ht="15.75">
      <c r="B32" s="25" t="s">
        <v>30</v>
      </c>
      <c r="C32" s="15" t="s">
        <v>31</v>
      </c>
      <c r="D32" s="38">
        <v>5248419</v>
      </c>
      <c r="E32" s="38">
        <v>5111087.78</v>
      </c>
      <c r="F32" s="18">
        <f t="shared" si="0"/>
        <v>97.38337926144997</v>
      </c>
      <c r="G32" s="11">
        <v>280815</v>
      </c>
      <c r="H32" s="11">
        <v>278896.86</v>
      </c>
      <c r="I32" s="20">
        <f t="shared" si="1"/>
        <v>99.31693819774584</v>
      </c>
      <c r="J32" s="10"/>
      <c r="K32" s="10">
        <v>157893</v>
      </c>
      <c r="L32" s="10">
        <f>G32-K32</f>
        <v>122922</v>
      </c>
      <c r="M32" s="10"/>
      <c r="N32" s="10"/>
    </row>
    <row r="33" spans="2:14" ht="15.75">
      <c r="B33" s="26">
        <v>1000</v>
      </c>
      <c r="C33" s="12" t="s">
        <v>11</v>
      </c>
      <c r="D33" s="38">
        <v>150049475</v>
      </c>
      <c r="E33" s="38">
        <v>140365871.62</v>
      </c>
      <c r="F33" s="20">
        <f t="shared" si="0"/>
        <v>93.54639302803292</v>
      </c>
      <c r="G33" s="11">
        <v>16017548.3</v>
      </c>
      <c r="H33" s="11">
        <v>14338500.97</v>
      </c>
      <c r="I33" s="20">
        <f t="shared" si="1"/>
        <v>89.51745111953244</v>
      </c>
      <c r="J33" s="10"/>
      <c r="K33" s="10">
        <v>15665048.3</v>
      </c>
      <c r="L33" s="10">
        <f>G33-K33</f>
        <v>352500</v>
      </c>
      <c r="M33" s="10"/>
      <c r="N33" s="10"/>
    </row>
    <row r="34" spans="2:14" ht="15.75">
      <c r="B34" s="26">
        <v>2000</v>
      </c>
      <c r="C34" s="12" t="s">
        <v>12</v>
      </c>
      <c r="D34" s="38">
        <v>62412842</v>
      </c>
      <c r="E34" s="38">
        <v>51696288.36000001</v>
      </c>
      <c r="F34" s="20">
        <f t="shared" si="0"/>
        <v>82.82956952993746</v>
      </c>
      <c r="G34" s="11">
        <v>6480979.69</v>
      </c>
      <c r="H34" s="11">
        <v>6046367.05</v>
      </c>
      <c r="I34" s="20">
        <f t="shared" si="1"/>
        <v>93.2940286686811</v>
      </c>
      <c r="J34" s="10"/>
      <c r="K34" s="10"/>
      <c r="L34" s="10"/>
      <c r="M34" s="10"/>
      <c r="N34" s="10"/>
    </row>
    <row r="35" spans="2:14" ht="31.5">
      <c r="B35" s="26">
        <v>3000</v>
      </c>
      <c r="C35" s="12" t="s">
        <v>13</v>
      </c>
      <c r="D35" s="38">
        <v>122390230</v>
      </c>
      <c r="E35" s="38">
        <v>108414698.74</v>
      </c>
      <c r="F35" s="20">
        <f t="shared" si="0"/>
        <v>88.5811708499935</v>
      </c>
      <c r="G35" s="11">
        <v>2554388.86</v>
      </c>
      <c r="H35" s="11">
        <v>2543617.21</v>
      </c>
      <c r="I35" s="20">
        <f t="shared" si="1"/>
        <v>99.5783081359038</v>
      </c>
      <c r="J35" s="10"/>
      <c r="K35" s="10"/>
      <c r="L35" s="10"/>
      <c r="M35" s="10"/>
      <c r="N35" s="10"/>
    </row>
    <row r="36" spans="2:14" ht="15.75">
      <c r="B36" s="26">
        <v>4000</v>
      </c>
      <c r="C36" s="12" t="s">
        <v>14</v>
      </c>
      <c r="D36" s="38">
        <v>14708644</v>
      </c>
      <c r="E36" s="38">
        <v>13746617.99</v>
      </c>
      <c r="F36" s="20">
        <f t="shared" si="0"/>
        <v>93.45945139470369</v>
      </c>
      <c r="G36" s="11">
        <v>1859997.17</v>
      </c>
      <c r="H36" s="11">
        <v>1777599.05</v>
      </c>
      <c r="I36" s="20">
        <f t="shared" si="1"/>
        <v>95.56998680809822</v>
      </c>
      <c r="J36" s="10"/>
      <c r="K36" s="10"/>
      <c r="L36" s="10"/>
      <c r="M36" s="10"/>
      <c r="N36" s="10"/>
    </row>
    <row r="37" spans="2:14" ht="15.75">
      <c r="B37" s="26">
        <v>5000</v>
      </c>
      <c r="C37" s="12" t="s">
        <v>15</v>
      </c>
      <c r="D37" s="38">
        <v>3461090</v>
      </c>
      <c r="E37" s="38">
        <v>3364347.46</v>
      </c>
      <c r="F37" s="20">
        <f t="shared" si="0"/>
        <v>97.20485338433846</v>
      </c>
      <c r="G37" s="11">
        <v>1328140</v>
      </c>
      <c r="H37" s="11">
        <v>1315882.66</v>
      </c>
      <c r="I37" s="20">
        <f t="shared" si="1"/>
        <v>99.0771048232867</v>
      </c>
      <c r="J37" s="10"/>
      <c r="K37" s="10"/>
      <c r="L37" s="10"/>
      <c r="M37" s="10"/>
      <c r="N37" s="10"/>
    </row>
    <row r="38" spans="2:14" ht="15.75">
      <c r="B38" s="26" t="s">
        <v>62</v>
      </c>
      <c r="C38" s="12" t="s">
        <v>63</v>
      </c>
      <c r="D38" s="38"/>
      <c r="E38" s="38"/>
      <c r="F38" s="20"/>
      <c r="G38" s="11">
        <v>1409508</v>
      </c>
      <c r="H38" s="11">
        <v>1409508</v>
      </c>
      <c r="I38" s="20">
        <f t="shared" si="1"/>
        <v>100</v>
      </c>
      <c r="J38" s="10"/>
      <c r="K38" s="10"/>
      <c r="L38" s="10"/>
      <c r="M38" s="10"/>
      <c r="N38" s="10"/>
    </row>
    <row r="39" spans="2:14" ht="15.75">
      <c r="B39" s="26" t="s">
        <v>55</v>
      </c>
      <c r="C39" s="12" t="s">
        <v>56</v>
      </c>
      <c r="D39" s="38">
        <v>25000</v>
      </c>
      <c r="E39" s="38">
        <v>20000</v>
      </c>
      <c r="F39" s="20">
        <f t="shared" si="0"/>
        <v>80</v>
      </c>
      <c r="G39" s="11">
        <v>12448126</v>
      </c>
      <c r="H39" s="11">
        <v>1448447.27</v>
      </c>
      <c r="I39" s="20">
        <f t="shared" si="1"/>
        <v>11.635866073335055</v>
      </c>
      <c r="J39" s="10"/>
      <c r="K39" s="10"/>
      <c r="L39" s="10"/>
      <c r="M39" s="10"/>
      <c r="N39" s="10"/>
    </row>
    <row r="40" spans="2:14" ht="47.25">
      <c r="B40" s="26" t="s">
        <v>32</v>
      </c>
      <c r="C40" s="12" t="s">
        <v>33</v>
      </c>
      <c r="D40" s="38">
        <v>398958</v>
      </c>
      <c r="E40" s="38">
        <v>307260</v>
      </c>
      <c r="F40" s="20">
        <f t="shared" si="0"/>
        <v>77.01562570496142</v>
      </c>
      <c r="G40" s="11">
        <v>182650</v>
      </c>
      <c r="H40" s="11">
        <v>180724</v>
      </c>
      <c r="I40" s="20">
        <f t="shared" si="1"/>
        <v>98.94552422666301</v>
      </c>
      <c r="J40" s="10"/>
      <c r="K40" s="10"/>
      <c r="L40" s="10"/>
      <c r="M40" s="10"/>
      <c r="N40" s="10"/>
    </row>
    <row r="41" spans="2:14" ht="15.75">
      <c r="B41" s="26" t="s">
        <v>34</v>
      </c>
      <c r="C41" s="12" t="s">
        <v>17</v>
      </c>
      <c r="D41" s="38">
        <v>418015</v>
      </c>
      <c r="E41" s="38"/>
      <c r="F41" s="20"/>
      <c r="G41" s="11"/>
      <c r="H41" s="11"/>
      <c r="I41" s="20"/>
      <c r="J41" s="10"/>
      <c r="K41" s="10"/>
      <c r="L41" s="10"/>
      <c r="M41" s="10"/>
      <c r="N41" s="10"/>
    </row>
    <row r="42" spans="2:14" ht="15.75">
      <c r="B42" s="26" t="s">
        <v>35</v>
      </c>
      <c r="C42" s="12" t="s">
        <v>36</v>
      </c>
      <c r="D42" s="38">
        <v>1797200</v>
      </c>
      <c r="E42" s="38">
        <v>1797200</v>
      </c>
      <c r="F42" s="20">
        <f t="shared" si="0"/>
        <v>100</v>
      </c>
      <c r="G42" s="11"/>
      <c r="H42" s="11"/>
      <c r="I42" s="20"/>
      <c r="J42" s="10"/>
      <c r="K42" s="10"/>
      <c r="L42" s="10"/>
      <c r="M42" s="10"/>
      <c r="N42" s="10"/>
    </row>
    <row r="43" spans="2:14" ht="78.75">
      <c r="B43" s="26" t="s">
        <v>37</v>
      </c>
      <c r="C43" s="12" t="s">
        <v>38</v>
      </c>
      <c r="D43" s="38">
        <v>317100</v>
      </c>
      <c r="E43" s="38">
        <v>266908.59</v>
      </c>
      <c r="F43" s="20">
        <f t="shared" si="0"/>
        <v>84.17174077578052</v>
      </c>
      <c r="G43" s="11"/>
      <c r="H43" s="11"/>
      <c r="I43" s="20"/>
      <c r="J43" s="10"/>
      <c r="K43" s="10"/>
      <c r="L43" s="10"/>
      <c r="M43" s="10"/>
      <c r="N43" s="10"/>
    </row>
    <row r="44" spans="2:14" ht="15.75">
      <c r="B44" s="26" t="s">
        <v>39</v>
      </c>
      <c r="C44" s="12" t="s">
        <v>40</v>
      </c>
      <c r="D44" s="38">
        <v>888537</v>
      </c>
      <c r="E44" s="38">
        <v>706866.19</v>
      </c>
      <c r="F44" s="20">
        <f t="shared" si="0"/>
        <v>79.55393979091471</v>
      </c>
      <c r="G44" s="11">
        <v>2418209</v>
      </c>
      <c r="H44" s="11">
        <v>1169842.72</v>
      </c>
      <c r="I44" s="20">
        <f t="shared" si="1"/>
        <v>48.37641080651011</v>
      </c>
      <c r="J44" s="10"/>
      <c r="K44" s="10"/>
      <c r="L44" s="10"/>
      <c r="M44" s="10"/>
      <c r="N44" s="10"/>
    </row>
    <row r="45" spans="2:14" ht="63.75" thickBot="1">
      <c r="B45" s="26" t="s">
        <v>41</v>
      </c>
      <c r="C45" s="12" t="s">
        <v>42</v>
      </c>
      <c r="D45" s="38">
        <v>2300000</v>
      </c>
      <c r="E45" s="38">
        <v>2299123.16</v>
      </c>
      <c r="F45" s="20">
        <f t="shared" si="0"/>
        <v>99.96187652173913</v>
      </c>
      <c r="G45" s="11"/>
      <c r="H45" s="11"/>
      <c r="I45" s="20"/>
      <c r="J45" s="10"/>
      <c r="K45" s="10"/>
      <c r="L45" s="10"/>
      <c r="M45" s="10"/>
      <c r="N45" s="10"/>
    </row>
    <row r="46" spans="2:14" ht="16.5" thickBot="1">
      <c r="B46" s="28" t="s">
        <v>0</v>
      </c>
      <c r="C46" s="14"/>
      <c r="D46" s="22">
        <f>SUM(D32:D45)</f>
        <v>364415510</v>
      </c>
      <c r="E46" s="23">
        <f>SUM(E32:E45)</f>
        <v>328096269.89</v>
      </c>
      <c r="F46" s="24">
        <f t="shared" si="0"/>
        <v>90.03356357966213</v>
      </c>
      <c r="G46" s="22">
        <f>SUM(G32:G45)</f>
        <v>44980362.02</v>
      </c>
      <c r="H46" s="23">
        <f>SUM(H32:H45)</f>
        <v>30509385.79</v>
      </c>
      <c r="I46" s="24">
        <f t="shared" si="1"/>
        <v>67.8282353006282</v>
      </c>
      <c r="J46" s="10"/>
      <c r="K46" s="10"/>
      <c r="L46" s="10"/>
      <c r="M46" s="10"/>
      <c r="N46" s="10"/>
    </row>
    <row r="47" spans="2:14" ht="15.75">
      <c r="B47" s="29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.75">
      <c r="B48" s="29"/>
      <c r="C48" s="16"/>
      <c r="D48" s="10">
        <f>D46-D31</f>
        <v>0</v>
      </c>
      <c r="E48" s="10">
        <f>E46-E31</f>
        <v>0</v>
      </c>
      <c r="F48" s="10">
        <f>F46-F31</f>
        <v>0</v>
      </c>
      <c r="G48" s="10">
        <f>G46-G31</f>
        <v>0</v>
      </c>
      <c r="H48" s="10">
        <f>H46-H31</f>
        <v>0</v>
      </c>
      <c r="I48" s="10">
        <f>I46-I31</f>
        <v>0</v>
      </c>
      <c r="J48" s="10"/>
      <c r="K48" s="10"/>
      <c r="L48" s="10"/>
      <c r="M48" s="10"/>
      <c r="N48" s="10"/>
    </row>
    <row r="49" spans="2:14" ht="15.75">
      <c r="B49" s="29"/>
      <c r="C49" s="16"/>
      <c r="D49" s="10"/>
      <c r="E49" s="10"/>
      <c r="F49" s="17"/>
      <c r="G49" s="10"/>
      <c r="H49" s="10"/>
      <c r="I49" s="10"/>
      <c r="J49" s="10"/>
      <c r="K49" s="10"/>
      <c r="L49" s="10"/>
      <c r="M49" s="10"/>
      <c r="N49" s="10"/>
    </row>
    <row r="50" spans="2:14" ht="15.75">
      <c r="B50" s="29"/>
      <c r="C50" s="16"/>
      <c r="D50" s="10"/>
      <c r="E50" s="10"/>
      <c r="F50" s="17"/>
      <c r="G50" s="40"/>
      <c r="H50" s="40"/>
      <c r="I50" s="10"/>
      <c r="J50" s="10"/>
      <c r="K50" s="10"/>
      <c r="L50" s="10"/>
      <c r="M50" s="10"/>
      <c r="N50" s="10"/>
    </row>
    <row r="51" spans="2:14" ht="15.75">
      <c r="B51" s="29"/>
      <c r="C51" s="16"/>
      <c r="D51" s="10"/>
      <c r="E51" s="10"/>
      <c r="F51" s="17"/>
      <c r="G51" s="40"/>
      <c r="H51" s="40"/>
      <c r="I51" s="10"/>
      <c r="J51" s="10"/>
      <c r="K51" s="10"/>
      <c r="L51" s="10"/>
      <c r="M51" s="10"/>
      <c r="N51" s="10"/>
    </row>
    <row r="52" spans="2:14" ht="15.75">
      <c r="B52" s="29"/>
      <c r="C52" s="16"/>
      <c r="D52" s="10"/>
      <c r="E52" s="10"/>
      <c r="F52" s="17"/>
      <c r="G52" s="40"/>
      <c r="H52" s="40"/>
      <c r="I52" s="10"/>
      <c r="J52" s="10"/>
      <c r="K52" s="10"/>
      <c r="L52" s="10"/>
      <c r="M52" s="10"/>
      <c r="N52" s="10"/>
    </row>
    <row r="53" spans="2:14" ht="15.75">
      <c r="B53" s="17"/>
      <c r="C53" s="16"/>
      <c r="D53" s="10"/>
      <c r="E53" s="10"/>
      <c r="F53" s="17"/>
      <c r="G53" s="40"/>
      <c r="H53" s="40"/>
      <c r="I53" s="10"/>
      <c r="J53" s="10"/>
      <c r="K53" s="10"/>
      <c r="L53" s="10"/>
      <c r="M53" s="10"/>
      <c r="N53" s="10"/>
    </row>
    <row r="54" spans="2:14" ht="15.75">
      <c r="B54" s="17"/>
      <c r="C54" s="16"/>
      <c r="D54" s="10"/>
      <c r="E54" s="10"/>
      <c r="F54" s="17"/>
      <c r="G54" s="40"/>
      <c r="H54" s="40"/>
      <c r="I54" s="10"/>
      <c r="J54" s="10"/>
      <c r="K54" s="10"/>
      <c r="L54" s="10"/>
      <c r="M54" s="10"/>
      <c r="N54" s="10"/>
    </row>
    <row r="55" spans="2:14" ht="15.75">
      <c r="B55" s="17"/>
      <c r="C55" s="16"/>
      <c r="D55" s="10"/>
      <c r="E55" s="10"/>
      <c r="F55" s="17"/>
      <c r="G55" s="41"/>
      <c r="H55" s="40"/>
      <c r="I55" s="10"/>
      <c r="J55" s="10"/>
      <c r="K55" s="10"/>
      <c r="L55" s="10"/>
      <c r="M55" s="10"/>
      <c r="N55" s="10"/>
    </row>
    <row r="56" spans="2:14" ht="15.75">
      <c r="B56" s="17"/>
      <c r="C56" s="16"/>
      <c r="D56" s="10"/>
      <c r="E56" s="10"/>
      <c r="F56" s="17"/>
      <c r="G56" s="40"/>
      <c r="H56" s="40"/>
      <c r="I56" s="10"/>
      <c r="J56" s="10"/>
      <c r="K56" s="10"/>
      <c r="L56" s="10"/>
      <c r="M56" s="10"/>
      <c r="N56" s="10"/>
    </row>
    <row r="57" spans="2:14" ht="15.75">
      <c r="B57" s="17"/>
      <c r="C57" s="16"/>
      <c r="D57" s="10"/>
      <c r="E57" s="10"/>
      <c r="F57" s="17"/>
      <c r="G57" s="40"/>
      <c r="H57" s="40"/>
      <c r="I57" s="10"/>
      <c r="J57" s="10"/>
      <c r="K57" s="10"/>
      <c r="L57" s="10"/>
      <c r="M57" s="10"/>
      <c r="N57" s="10"/>
    </row>
    <row r="58" spans="2:14" ht="15.75">
      <c r="B58" s="17"/>
      <c r="C58" s="16"/>
      <c r="D58" s="10"/>
      <c r="E58" s="10"/>
      <c r="F58" s="17"/>
      <c r="G58" s="40"/>
      <c r="H58" s="40"/>
      <c r="I58" s="10"/>
      <c r="J58" s="10"/>
      <c r="K58" s="10"/>
      <c r="L58" s="10"/>
      <c r="M58" s="10"/>
      <c r="N58" s="10"/>
    </row>
    <row r="59" spans="2:14" ht="15.75">
      <c r="B59" s="17"/>
      <c r="C59" s="16"/>
      <c r="D59" s="10"/>
      <c r="E59" s="10"/>
      <c r="F59" s="17"/>
      <c r="G59" s="40"/>
      <c r="H59" s="40"/>
      <c r="I59" s="10"/>
      <c r="J59" s="10"/>
      <c r="K59" s="10"/>
      <c r="L59" s="10"/>
      <c r="M59" s="10"/>
      <c r="N59" s="10"/>
    </row>
    <row r="60" spans="2:14" ht="15.75">
      <c r="B60" s="17"/>
      <c r="C60" s="10"/>
      <c r="D60" s="10"/>
      <c r="E60" s="10"/>
      <c r="F60" s="17"/>
      <c r="G60" s="10"/>
      <c r="H60" s="10"/>
      <c r="I60" s="10"/>
      <c r="J60" s="10"/>
      <c r="K60" s="10"/>
      <c r="L60" s="10"/>
      <c r="M60" s="10"/>
      <c r="N60" s="10"/>
    </row>
    <row r="61" spans="2:14" ht="15.75">
      <c r="B61" s="17"/>
      <c r="C61" s="10"/>
      <c r="D61" s="10"/>
      <c r="E61" s="10"/>
      <c r="F61" s="17"/>
      <c r="G61" s="10"/>
      <c r="H61" s="10"/>
      <c r="I61" s="10"/>
      <c r="J61" s="10"/>
      <c r="K61" s="10"/>
      <c r="L61" s="10"/>
      <c r="M61" s="10"/>
      <c r="N61" s="10"/>
    </row>
    <row r="62" spans="2:14" ht="15.75">
      <c r="B62" s="17"/>
      <c r="C62" s="10"/>
      <c r="D62" s="10"/>
      <c r="E62" s="10"/>
      <c r="F62" s="17"/>
      <c r="G62" s="10"/>
      <c r="H62" s="10"/>
      <c r="I62" s="10"/>
      <c r="J62" s="10"/>
      <c r="K62" s="10"/>
      <c r="L62" s="10"/>
      <c r="M62" s="10"/>
      <c r="N62" s="10"/>
    </row>
    <row r="63" spans="2:14" ht="15.75">
      <c r="B63" s="17"/>
      <c r="C63" s="10"/>
      <c r="D63" s="10"/>
      <c r="E63" s="10"/>
      <c r="F63" s="17"/>
      <c r="G63" s="10"/>
      <c r="H63" s="10"/>
      <c r="I63" s="10"/>
      <c r="J63" s="10"/>
      <c r="K63" s="10"/>
      <c r="L63" s="10"/>
      <c r="M63" s="10"/>
      <c r="N63" s="10"/>
    </row>
    <row r="64" spans="2:14" ht="15.75">
      <c r="B64" s="17"/>
      <c r="C64" s="10"/>
      <c r="D64" s="10"/>
      <c r="E64" s="10"/>
      <c r="F64" s="17"/>
      <c r="G64" s="10"/>
      <c r="H64" s="10"/>
      <c r="I64" s="10"/>
      <c r="J64" s="10"/>
      <c r="K64" s="10"/>
      <c r="L64" s="10"/>
      <c r="M64" s="10"/>
      <c r="N64" s="10"/>
    </row>
    <row r="65" spans="2:14" ht="15.75">
      <c r="B65" s="17"/>
      <c r="C65" s="10"/>
      <c r="D65" s="10"/>
      <c r="E65" s="10"/>
      <c r="F65" s="17"/>
      <c r="G65" s="10"/>
      <c r="H65" s="10"/>
      <c r="I65" s="10"/>
      <c r="J65" s="10"/>
      <c r="K65" s="10"/>
      <c r="L65" s="10"/>
      <c r="M65" s="10"/>
      <c r="N65" s="10"/>
    </row>
    <row r="66" spans="2:14" ht="15.75">
      <c r="B66" s="17"/>
      <c r="C66" s="10"/>
      <c r="D66" s="10"/>
      <c r="E66" s="10"/>
      <c r="F66" s="17"/>
      <c r="G66" s="10"/>
      <c r="H66" s="10"/>
      <c r="I66" s="10"/>
      <c r="J66" s="10"/>
      <c r="K66" s="10"/>
      <c r="L66" s="10"/>
      <c r="M66" s="10"/>
      <c r="N66" s="10"/>
    </row>
    <row r="67" spans="2:14" ht="15.75">
      <c r="B67" s="17"/>
      <c r="C67" s="10"/>
      <c r="D67" s="10"/>
      <c r="E67" s="10"/>
      <c r="F67" s="17"/>
      <c r="G67" s="10"/>
      <c r="H67" s="10"/>
      <c r="I67" s="10"/>
      <c r="J67" s="10"/>
      <c r="K67" s="10"/>
      <c r="L67" s="10"/>
      <c r="M67" s="10"/>
      <c r="N67" s="10"/>
    </row>
    <row r="68" spans="2:14" ht="15.75">
      <c r="B68" s="17"/>
      <c r="C68" s="10"/>
      <c r="D68" s="10"/>
      <c r="E68" s="10"/>
      <c r="F68" s="17"/>
      <c r="G68" s="10"/>
      <c r="H68" s="10"/>
      <c r="I68" s="10"/>
      <c r="J68" s="10"/>
      <c r="K68" s="10"/>
      <c r="L68" s="10"/>
      <c r="M68" s="10"/>
      <c r="N68" s="10"/>
    </row>
    <row r="69" spans="2:14" ht="15.75">
      <c r="B69" s="17"/>
      <c r="C69" s="10"/>
      <c r="D69" s="10"/>
      <c r="E69" s="10"/>
      <c r="F69" s="17"/>
      <c r="G69" s="10"/>
      <c r="H69" s="10"/>
      <c r="I69" s="10"/>
      <c r="J69" s="10"/>
      <c r="K69" s="10"/>
      <c r="L69" s="10"/>
      <c r="M69" s="10"/>
      <c r="N69" s="10"/>
    </row>
    <row r="70" spans="2:14" ht="15.75">
      <c r="B70" s="17"/>
      <c r="C70" s="10"/>
      <c r="D70" s="10"/>
      <c r="E70" s="10"/>
      <c r="F70" s="17"/>
      <c r="G70" s="10"/>
      <c r="H70" s="10"/>
      <c r="I70" s="10"/>
      <c r="J70" s="10"/>
      <c r="K70" s="10"/>
      <c r="L70" s="10"/>
      <c r="M70" s="10"/>
      <c r="N70" s="10"/>
    </row>
    <row r="71" spans="2:14" ht="15.75">
      <c r="B71" s="17"/>
      <c r="C71" s="10"/>
      <c r="D71" s="10"/>
      <c r="E71" s="10"/>
      <c r="F71" s="17"/>
      <c r="G71" s="10"/>
      <c r="H71" s="10"/>
      <c r="I71" s="10"/>
      <c r="J71" s="10"/>
      <c r="K71" s="10"/>
      <c r="L71" s="10"/>
      <c r="M71" s="10"/>
      <c r="N71" s="10"/>
    </row>
    <row r="72" spans="2:14" ht="15.75">
      <c r="B72" s="17"/>
      <c r="C72" s="10"/>
      <c r="D72" s="10"/>
      <c r="E72" s="10"/>
      <c r="F72" s="17"/>
      <c r="G72" s="10"/>
      <c r="H72" s="10"/>
      <c r="I72" s="10"/>
      <c r="J72" s="10"/>
      <c r="K72" s="10"/>
      <c r="L72" s="10"/>
      <c r="M72" s="10"/>
      <c r="N72" s="10"/>
    </row>
    <row r="73" spans="2:14" ht="15.75">
      <c r="B73" s="17"/>
      <c r="C73" s="10"/>
      <c r="D73" s="10"/>
      <c r="E73" s="10"/>
      <c r="F73" s="17"/>
      <c r="G73" s="10"/>
      <c r="H73" s="10"/>
      <c r="I73" s="10"/>
      <c r="J73" s="10"/>
      <c r="K73" s="10"/>
      <c r="L73" s="10"/>
      <c r="M73" s="10"/>
      <c r="N73" s="10"/>
    </row>
    <row r="74" spans="2:14" ht="15.75">
      <c r="B74" s="17"/>
      <c r="C74" s="10"/>
      <c r="D74" s="10"/>
      <c r="E74" s="10"/>
      <c r="F74" s="17"/>
      <c r="G74" s="10"/>
      <c r="H74" s="10"/>
      <c r="I74" s="10"/>
      <c r="J74" s="10"/>
      <c r="K74" s="10"/>
      <c r="L74" s="10"/>
      <c r="M74" s="10"/>
      <c r="N74" s="10"/>
    </row>
    <row r="75" spans="2:14" ht="15.75">
      <c r="B75" s="17"/>
      <c r="C75" s="10"/>
      <c r="D75" s="10"/>
      <c r="E75" s="10"/>
      <c r="F75" s="17"/>
      <c r="G75" s="10"/>
      <c r="H75" s="10"/>
      <c r="I75" s="10"/>
      <c r="J75" s="10"/>
      <c r="K75" s="10"/>
      <c r="L75" s="10"/>
      <c r="M75" s="10"/>
      <c r="N75" s="10"/>
    </row>
    <row r="76" spans="2:14" ht="15.75">
      <c r="B76" s="17"/>
      <c r="C76" s="10"/>
      <c r="D76" s="10"/>
      <c r="E76" s="10"/>
      <c r="F76" s="17"/>
      <c r="G76" s="10"/>
      <c r="H76" s="10"/>
      <c r="I76" s="10"/>
      <c r="J76" s="10"/>
      <c r="K76" s="10"/>
      <c r="L76" s="10"/>
      <c r="M76" s="10"/>
      <c r="N76" s="10"/>
    </row>
    <row r="77" spans="2:14" ht="15.75">
      <c r="B77" s="17"/>
      <c r="C77" s="10"/>
      <c r="D77" s="10"/>
      <c r="E77" s="10"/>
      <c r="F77" s="17"/>
      <c r="G77" s="10"/>
      <c r="H77" s="10"/>
      <c r="I77" s="10"/>
      <c r="J77" s="10"/>
      <c r="K77" s="10"/>
      <c r="L77" s="10"/>
      <c r="M77" s="10"/>
      <c r="N77" s="10"/>
    </row>
    <row r="78" spans="2:14" ht="15.75">
      <c r="B78" s="17"/>
      <c r="C78" s="10"/>
      <c r="D78" s="10"/>
      <c r="E78" s="10"/>
      <c r="F78" s="17"/>
      <c r="G78" s="10"/>
      <c r="H78" s="10"/>
      <c r="I78" s="10"/>
      <c r="J78" s="10"/>
      <c r="K78" s="10"/>
      <c r="L78" s="10"/>
      <c r="M78" s="10"/>
      <c r="N78" s="10"/>
    </row>
    <row r="79" spans="2:14" ht="15.75">
      <c r="B79" s="17"/>
      <c r="C79" s="10"/>
      <c r="D79" s="10"/>
      <c r="E79" s="10"/>
      <c r="F79" s="17"/>
      <c r="G79" s="10"/>
      <c r="H79" s="10"/>
      <c r="I79" s="10"/>
      <c r="J79" s="10"/>
      <c r="K79" s="10"/>
      <c r="L79" s="10"/>
      <c r="M79" s="10"/>
      <c r="N79" s="10"/>
    </row>
    <row r="80" spans="2:14" ht="15.75">
      <c r="B80" s="17"/>
      <c r="C80" s="10"/>
      <c r="D80" s="10"/>
      <c r="E80" s="10"/>
      <c r="F80" s="17"/>
      <c r="G80" s="10"/>
      <c r="H80" s="10"/>
      <c r="I80" s="10"/>
      <c r="J80" s="10"/>
      <c r="K80" s="10"/>
      <c r="L80" s="10"/>
      <c r="M80" s="10"/>
      <c r="N80" s="10"/>
    </row>
    <row r="81" spans="2:14" ht="15.75">
      <c r="B81" s="17"/>
      <c r="C81" s="10"/>
      <c r="D81" s="10"/>
      <c r="E81" s="10"/>
      <c r="F81" s="17"/>
      <c r="G81" s="10"/>
      <c r="H81" s="10"/>
      <c r="I81" s="10"/>
      <c r="J81" s="10"/>
      <c r="K81" s="10"/>
      <c r="L81" s="10"/>
      <c r="M81" s="10"/>
      <c r="N81" s="10"/>
    </row>
    <row r="82" spans="2:14" ht="15.75">
      <c r="B82" s="17"/>
      <c r="C82" s="10"/>
      <c r="D82" s="10"/>
      <c r="E82" s="10"/>
      <c r="F82" s="17"/>
      <c r="G82" s="10"/>
      <c r="H82" s="10"/>
      <c r="I82" s="10"/>
      <c r="J82" s="10"/>
      <c r="K82" s="10"/>
      <c r="L82" s="10"/>
      <c r="M82" s="10"/>
      <c r="N82" s="10"/>
    </row>
    <row r="83" spans="2:14" ht="15.75">
      <c r="B83" s="17"/>
      <c r="C83" s="10"/>
      <c r="D83" s="10"/>
      <c r="E83" s="10"/>
      <c r="F83" s="17"/>
      <c r="G83" s="10"/>
      <c r="H83" s="10"/>
      <c r="I83" s="10"/>
      <c r="J83" s="10"/>
      <c r="K83" s="10"/>
      <c r="L83" s="10"/>
      <c r="M83" s="10"/>
      <c r="N83" s="10"/>
    </row>
    <row r="84" spans="2:14" ht="15.75">
      <c r="B84" s="17"/>
      <c r="C84" s="10"/>
      <c r="D84" s="10"/>
      <c r="E84" s="10"/>
      <c r="F84" s="17"/>
      <c r="G84" s="10"/>
      <c r="H84" s="10"/>
      <c r="I84" s="10"/>
      <c r="J84" s="10"/>
      <c r="K84" s="10"/>
      <c r="L84" s="10"/>
      <c r="M84" s="10"/>
      <c r="N84" s="10"/>
    </row>
    <row r="85" spans="2:14" ht="15.75">
      <c r="B85" s="17"/>
      <c r="C85" s="10"/>
      <c r="D85" s="10"/>
      <c r="E85" s="10"/>
      <c r="F85" s="17"/>
      <c r="G85" s="10"/>
      <c r="H85" s="10"/>
      <c r="I85" s="10"/>
      <c r="J85" s="10"/>
      <c r="K85" s="10"/>
      <c r="L85" s="10"/>
      <c r="M85" s="10"/>
      <c r="N85" s="10"/>
    </row>
    <row r="86" spans="2:14" ht="15.75">
      <c r="B86" s="17"/>
      <c r="C86" s="10"/>
      <c r="D86" s="10"/>
      <c r="E86" s="10"/>
      <c r="F86" s="17"/>
      <c r="G86" s="10"/>
      <c r="H86" s="10"/>
      <c r="I86" s="10"/>
      <c r="J86" s="10"/>
      <c r="K86" s="10"/>
      <c r="L86" s="10"/>
      <c r="M86" s="10"/>
      <c r="N86" s="10"/>
    </row>
    <row r="87" spans="2:14" ht="15.75">
      <c r="B87" s="17"/>
      <c r="C87" s="10"/>
      <c r="D87" s="10"/>
      <c r="E87" s="10"/>
      <c r="F87" s="17"/>
      <c r="G87" s="10"/>
      <c r="H87" s="10"/>
      <c r="I87" s="10"/>
      <c r="J87" s="10"/>
      <c r="K87" s="10"/>
      <c r="L87" s="10"/>
      <c r="M87" s="10"/>
      <c r="N87" s="10"/>
    </row>
    <row r="88" spans="2:14" ht="15.75">
      <c r="B88" s="17"/>
      <c r="C88" s="10"/>
      <c r="D88" s="10"/>
      <c r="E88" s="10"/>
      <c r="F88" s="17"/>
      <c r="G88" s="10"/>
      <c r="H88" s="10"/>
      <c r="I88" s="10"/>
      <c r="J88" s="10"/>
      <c r="K88" s="10"/>
      <c r="L88" s="10"/>
      <c r="M88" s="10"/>
      <c r="N88" s="10"/>
    </row>
    <row r="89" spans="2:14" ht="15.75">
      <c r="B89" s="17"/>
      <c r="C89" s="10"/>
      <c r="D89" s="10"/>
      <c r="E89" s="10"/>
      <c r="F89" s="17"/>
      <c r="G89" s="10"/>
      <c r="H89" s="10"/>
      <c r="I89" s="10"/>
      <c r="J89" s="10"/>
      <c r="K89" s="10"/>
      <c r="L89" s="10"/>
      <c r="M89" s="10"/>
      <c r="N89" s="10"/>
    </row>
    <row r="90" spans="2:14" ht="15.75">
      <c r="B90" s="17"/>
      <c r="C90" s="10"/>
      <c r="D90" s="10"/>
      <c r="E90" s="10"/>
      <c r="F90" s="17"/>
      <c r="G90" s="10"/>
      <c r="H90" s="10"/>
      <c r="I90" s="10"/>
      <c r="J90" s="10"/>
      <c r="K90" s="10"/>
      <c r="L90" s="10"/>
      <c r="M90" s="10"/>
      <c r="N90" s="10"/>
    </row>
    <row r="91" spans="2:14" ht="15.75">
      <c r="B91" s="17"/>
      <c r="C91" s="10"/>
      <c r="D91" s="10"/>
      <c r="E91" s="10"/>
      <c r="F91" s="17"/>
      <c r="G91" s="10"/>
      <c r="H91" s="10"/>
      <c r="I91" s="10"/>
      <c r="J91" s="10"/>
      <c r="K91" s="10"/>
      <c r="L91" s="10"/>
      <c r="M91" s="10"/>
      <c r="N91" s="10"/>
    </row>
    <row r="92" spans="2:14" ht="15.75">
      <c r="B92" s="17"/>
      <c r="C92" s="10"/>
      <c r="D92" s="10"/>
      <c r="E92" s="10"/>
      <c r="F92" s="17"/>
      <c r="G92" s="10"/>
      <c r="H92" s="10"/>
      <c r="I92" s="10"/>
      <c r="J92" s="10"/>
      <c r="K92" s="10"/>
      <c r="L92" s="10"/>
      <c r="M92" s="10"/>
      <c r="N92" s="10"/>
    </row>
    <row r="93" spans="2:14" ht="15.75">
      <c r="B93" s="17"/>
      <c r="C93" s="10"/>
      <c r="D93" s="10"/>
      <c r="E93" s="10"/>
      <c r="F93" s="17"/>
      <c r="G93" s="10"/>
      <c r="H93" s="10"/>
      <c r="I93" s="10"/>
      <c r="J93" s="10"/>
      <c r="K93" s="10"/>
      <c r="L93" s="10"/>
      <c r="M93" s="10"/>
      <c r="N93" s="10"/>
    </row>
    <row r="94" spans="2:14" ht="15.75">
      <c r="B94" s="17"/>
      <c r="C94" s="10"/>
      <c r="D94" s="10"/>
      <c r="E94" s="10"/>
      <c r="F94" s="17"/>
      <c r="G94" s="10"/>
      <c r="H94" s="10"/>
      <c r="I94" s="10"/>
      <c r="J94" s="10"/>
      <c r="K94" s="10"/>
      <c r="L94" s="10"/>
      <c r="M94" s="10"/>
      <c r="N94" s="10"/>
    </row>
    <row r="95" spans="2:14" ht="15.75">
      <c r="B95" s="17"/>
      <c r="C95" s="10"/>
      <c r="D95" s="10"/>
      <c r="E95" s="10"/>
      <c r="F95" s="17"/>
      <c r="G95" s="10"/>
      <c r="H95" s="10"/>
      <c r="I95" s="10"/>
      <c r="J95" s="10"/>
      <c r="K95" s="10"/>
      <c r="L95" s="10"/>
      <c r="M95" s="10"/>
      <c r="N95" s="10"/>
    </row>
    <row r="96" spans="2:14" ht="15.75">
      <c r="B96" s="17"/>
      <c r="C96" s="10"/>
      <c r="D96" s="10"/>
      <c r="E96" s="10"/>
      <c r="F96" s="17"/>
      <c r="G96" s="10"/>
      <c r="H96" s="10"/>
      <c r="I96" s="10"/>
      <c r="J96" s="10"/>
      <c r="K96" s="10"/>
      <c r="L96" s="10"/>
      <c r="M96" s="10"/>
      <c r="N96" s="10"/>
    </row>
    <row r="97" spans="2:14" ht="15.75">
      <c r="B97" s="17"/>
      <c r="C97" s="10"/>
      <c r="D97" s="10"/>
      <c r="E97" s="10"/>
      <c r="F97" s="17"/>
      <c r="G97" s="10"/>
      <c r="H97" s="10"/>
      <c r="I97" s="10"/>
      <c r="J97" s="10"/>
      <c r="K97" s="10"/>
      <c r="L97" s="10"/>
      <c r="M97" s="10"/>
      <c r="N97" s="10"/>
    </row>
    <row r="98" spans="2:14" ht="15.75">
      <c r="B98" s="17"/>
      <c r="C98" s="10"/>
      <c r="D98" s="10"/>
      <c r="E98" s="10"/>
      <c r="F98" s="17"/>
      <c r="G98" s="10"/>
      <c r="H98" s="10"/>
      <c r="I98" s="10"/>
      <c r="J98" s="10"/>
      <c r="K98" s="10"/>
      <c r="L98" s="10"/>
      <c r="M98" s="10"/>
      <c r="N98" s="10"/>
    </row>
    <row r="99" spans="2:14" ht="15.75">
      <c r="B99" s="17"/>
      <c r="C99" s="10"/>
      <c r="D99" s="10"/>
      <c r="E99" s="10"/>
      <c r="F99" s="17"/>
      <c r="G99" s="10"/>
      <c r="H99" s="10"/>
      <c r="I99" s="10"/>
      <c r="J99" s="10"/>
      <c r="K99" s="10"/>
      <c r="L99" s="10"/>
      <c r="M99" s="10"/>
      <c r="N99" s="10"/>
    </row>
    <row r="100" spans="2:14" ht="15.75">
      <c r="B100" s="17"/>
      <c r="C100" s="10"/>
      <c r="D100" s="10"/>
      <c r="E100" s="10"/>
      <c r="F100" s="17"/>
      <c r="G100" s="10"/>
      <c r="H100" s="10"/>
      <c r="I100" s="10"/>
      <c r="J100" s="10"/>
      <c r="K100" s="10"/>
      <c r="L100" s="10"/>
      <c r="M100" s="10"/>
      <c r="N100" s="10"/>
    </row>
    <row r="101" spans="2:14" ht="15.75">
      <c r="B101" s="17"/>
      <c r="C101" s="10"/>
      <c r="D101" s="10"/>
      <c r="E101" s="10"/>
      <c r="F101" s="17"/>
      <c r="G101" s="10"/>
      <c r="H101" s="10"/>
      <c r="I101" s="10"/>
      <c r="J101" s="10"/>
      <c r="K101" s="10"/>
      <c r="L101" s="10"/>
      <c r="M101" s="10"/>
      <c r="N101" s="10"/>
    </row>
    <row r="102" spans="2:14" ht="15.75">
      <c r="B102" s="17"/>
      <c r="C102" s="10"/>
      <c r="D102" s="10"/>
      <c r="E102" s="10"/>
      <c r="F102" s="17"/>
      <c r="G102" s="10"/>
      <c r="H102" s="10"/>
      <c r="I102" s="10"/>
      <c r="J102" s="10"/>
      <c r="K102" s="10"/>
      <c r="L102" s="10"/>
      <c r="M102" s="10"/>
      <c r="N102" s="10"/>
    </row>
    <row r="103" spans="2:14" ht="15.75">
      <c r="B103" s="17"/>
      <c r="C103" s="10"/>
      <c r="D103" s="10"/>
      <c r="E103" s="10"/>
      <c r="F103" s="17"/>
      <c r="G103" s="10"/>
      <c r="H103" s="10"/>
      <c r="I103" s="10"/>
      <c r="J103" s="10"/>
      <c r="K103" s="10"/>
      <c r="L103" s="10"/>
      <c r="M103" s="10"/>
      <c r="N103" s="10"/>
    </row>
    <row r="104" spans="2:14" ht="15.75">
      <c r="B104" s="17"/>
      <c r="C104" s="10"/>
      <c r="D104" s="10"/>
      <c r="E104" s="10"/>
      <c r="F104" s="17"/>
      <c r="G104" s="10"/>
      <c r="H104" s="10"/>
      <c r="I104" s="10"/>
      <c r="J104" s="10"/>
      <c r="K104" s="10"/>
      <c r="L104" s="10"/>
      <c r="M104" s="10"/>
      <c r="N104" s="10"/>
    </row>
    <row r="105" spans="2:14" ht="15.75">
      <c r="B105" s="17"/>
      <c r="C105" s="10"/>
      <c r="D105" s="10"/>
      <c r="E105" s="10"/>
      <c r="F105" s="17"/>
      <c r="G105" s="10"/>
      <c r="H105" s="10"/>
      <c r="I105" s="10"/>
      <c r="J105" s="10"/>
      <c r="K105" s="10"/>
      <c r="L105" s="10"/>
      <c r="M105" s="10"/>
      <c r="N105" s="10"/>
    </row>
    <row r="106" spans="2:14" ht="15.75">
      <c r="B106" s="17"/>
      <c r="C106" s="10"/>
      <c r="D106" s="10"/>
      <c r="E106" s="10"/>
      <c r="F106" s="17"/>
      <c r="G106" s="10"/>
      <c r="H106" s="10"/>
      <c r="I106" s="10"/>
      <c r="J106" s="10"/>
      <c r="K106" s="10"/>
      <c r="L106" s="10"/>
      <c r="M106" s="10"/>
      <c r="N106" s="10"/>
    </row>
    <row r="107" spans="4:6" ht="15.75">
      <c r="D107" s="3"/>
      <c r="E107" s="3"/>
      <c r="F107" s="7"/>
    </row>
    <row r="108" spans="4:6" ht="15.75">
      <c r="D108" s="3"/>
      <c r="E108" s="3"/>
      <c r="F108" s="7"/>
    </row>
    <row r="109" spans="4:6" ht="15.75">
      <c r="D109" s="3"/>
      <c r="E109" s="3"/>
      <c r="F109" s="7"/>
    </row>
    <row r="110" spans="4:6" ht="15.75">
      <c r="D110" s="3"/>
      <c r="E110" s="3"/>
      <c r="F110" s="7"/>
    </row>
    <row r="111" spans="4:6" ht="15.75">
      <c r="D111" s="3"/>
      <c r="E111" s="3"/>
      <c r="F111" s="7"/>
    </row>
    <row r="112" spans="4:6" ht="15.75">
      <c r="D112" s="3"/>
      <c r="E112" s="3"/>
      <c r="F112" s="7"/>
    </row>
    <row r="113" spans="4:6" ht="15.75">
      <c r="D113" s="3"/>
      <c r="E113" s="3"/>
      <c r="F113" s="7"/>
    </row>
    <row r="114" spans="4:6" ht="15.75">
      <c r="D114" s="3"/>
      <c r="E114" s="3"/>
      <c r="F114" s="7"/>
    </row>
    <row r="115" spans="4:6" ht="15.75">
      <c r="D115" s="3"/>
      <c r="E115" s="3"/>
      <c r="F115" s="7"/>
    </row>
    <row r="116" spans="4:6" ht="15.75">
      <c r="D116" s="3"/>
      <c r="E116" s="3"/>
      <c r="F116" s="7"/>
    </row>
    <row r="117" spans="4:6" ht="15.75">
      <c r="D117" s="3"/>
      <c r="E117" s="3"/>
      <c r="F117" s="7"/>
    </row>
    <row r="118" spans="4:6" ht="15.75">
      <c r="D118" s="3"/>
      <c r="E118" s="3"/>
      <c r="F118" s="7"/>
    </row>
    <row r="119" spans="4:6" ht="15.75">
      <c r="D119" s="3"/>
      <c r="E119" s="3"/>
      <c r="F119" s="7"/>
    </row>
    <row r="120" spans="4:6" ht="15.75">
      <c r="D120" s="3"/>
      <c r="E120" s="3"/>
      <c r="F120" s="7"/>
    </row>
    <row r="121" spans="4:6" ht="15.75">
      <c r="D121" s="3"/>
      <c r="E121" s="3"/>
      <c r="F121" s="7"/>
    </row>
    <row r="122" spans="4:6" ht="15.75">
      <c r="D122" s="3"/>
      <c r="E122" s="3"/>
      <c r="F122" s="7"/>
    </row>
    <row r="123" spans="4:6" ht="15.75">
      <c r="D123" s="3"/>
      <c r="E123" s="3"/>
      <c r="F123" s="7"/>
    </row>
    <row r="124" spans="4:6" ht="15.75">
      <c r="D124" s="3"/>
      <c r="E124" s="3"/>
      <c r="F124" s="7"/>
    </row>
    <row r="125" spans="4:6" ht="15.75">
      <c r="D125" s="3"/>
      <c r="E125" s="3"/>
      <c r="F125" s="7"/>
    </row>
    <row r="126" spans="4:6" ht="15.75">
      <c r="D126" s="3"/>
      <c r="E126" s="3"/>
      <c r="F126" s="7"/>
    </row>
    <row r="127" spans="4:6" ht="15.75">
      <c r="D127" s="3"/>
      <c r="E127" s="3"/>
      <c r="F127" s="7"/>
    </row>
    <row r="128" spans="4:6" ht="15.75">
      <c r="D128" s="3"/>
      <c r="E128" s="3"/>
      <c r="F128" s="7"/>
    </row>
  </sheetData>
  <sheetProtection/>
  <mergeCells count="5">
    <mergeCell ref="D4:F4"/>
    <mergeCell ref="G4:I4"/>
    <mergeCell ref="B2:I2"/>
    <mergeCell ref="B4:B5"/>
    <mergeCell ref="C4:C5"/>
  </mergeCells>
  <printOptions/>
  <pageMargins left="0.32" right="0.2" top="0.65" bottom="0.2362204724409449" header="0.35433070866141736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rayon29</dc:creator>
  <cp:keywords/>
  <dc:description/>
  <cp:lastModifiedBy>Admin</cp:lastModifiedBy>
  <cp:lastPrinted>2020-02-20T07:22:45Z</cp:lastPrinted>
  <dcterms:created xsi:type="dcterms:W3CDTF">2003-04-01T10:46:10Z</dcterms:created>
  <dcterms:modified xsi:type="dcterms:W3CDTF">2020-02-20T07:23:16Z</dcterms:modified>
  <cp:category/>
  <cp:version/>
  <cp:contentType/>
  <cp:contentStatus/>
</cp:coreProperties>
</file>